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gust.kingsley\Desktop\"/>
    </mc:Choice>
  </mc:AlternateContent>
  <xr:revisionPtr revIDLastSave="0" documentId="8_{85A62EB6-E51D-47FB-98DD-B773E5EB719F}" xr6:coauthVersionLast="47" xr6:coauthVersionMax="47" xr10:uidLastSave="{00000000-0000-0000-0000-000000000000}"/>
  <bookViews>
    <workbookView xWindow="360" yWindow="315" windowWidth="28620" windowHeight="15540" xr2:uid="{97704ABF-BA36-4BFA-AC0D-F66526F653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P35" i="1"/>
  <c r="O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M36" i="1"/>
  <c r="N36" i="1"/>
  <c r="D36" i="1"/>
  <c r="E36" i="1"/>
  <c r="F36" i="1"/>
  <c r="G36" i="1"/>
  <c r="H36" i="1"/>
  <c r="I36" i="1"/>
  <c r="J36" i="1"/>
  <c r="K36" i="1"/>
  <c r="L36" i="1"/>
  <c r="Q36" i="1"/>
  <c r="Q39" i="1" s="1"/>
  <c r="S36" i="1"/>
  <c r="O36" i="1" l="1"/>
  <c r="Q41" i="1" s="1"/>
  <c r="Q40" i="1"/>
  <c r="P36" i="1"/>
  <c r="S37" i="1"/>
  <c r="S38" i="1" s="1"/>
  <c r="S40" i="1" s="1"/>
</calcChain>
</file>

<file path=xl/sharedStrings.xml><?xml version="1.0" encoding="utf-8"?>
<sst xmlns="http://schemas.openxmlformats.org/spreadsheetml/2006/main" count="95" uniqueCount="89">
  <si>
    <t>County</t>
  </si>
  <si>
    <t>CDL   STANDARD</t>
  </si>
  <si>
    <t>ID CARD   REAL ID</t>
  </si>
  <si>
    <t>ID CARD STANDARD</t>
  </si>
  <si>
    <t>OL/MC    REAL ID</t>
  </si>
  <si>
    <t>OL/MC STANDARD</t>
  </si>
  <si>
    <t>TOTAL STANDARD CREDENTIALS</t>
  </si>
  <si>
    <t>TOTAL REAL ID CREDENTIALS</t>
  </si>
  <si>
    <t>TOTAL
Operating Costs</t>
  </si>
  <si>
    <t>ADAIR</t>
  </si>
  <si>
    <t>COLUMBIA</t>
  </si>
  <si>
    <t>BELL</t>
  </si>
  <si>
    <t>PINEVILLE</t>
  </si>
  <si>
    <t>BOONE</t>
  </si>
  <si>
    <t>BURLINGTON</t>
  </si>
  <si>
    <t>BOYD</t>
  </si>
  <si>
    <t>CATLETTSBURG</t>
  </si>
  <si>
    <t>BOYLE</t>
  </si>
  <si>
    <t>DANVILLE</t>
  </si>
  <si>
    <t>BREATHITT</t>
  </si>
  <si>
    <t>JACKSON</t>
  </si>
  <si>
    <t>CAMPBELL</t>
  </si>
  <si>
    <t>BELLEVUE</t>
  </si>
  <si>
    <t>CHRISTIAN</t>
  </si>
  <si>
    <t>HOPKINSVILLE</t>
  </si>
  <si>
    <t>CLAY</t>
  </si>
  <si>
    <t>MANCHESTER</t>
  </si>
  <si>
    <t>DAVIESS</t>
  </si>
  <si>
    <t>OWENSBORO</t>
  </si>
  <si>
    <t>FAYETTE</t>
  </si>
  <si>
    <t>FLOYD</t>
  </si>
  <si>
    <t>PRESTONSBURG</t>
  </si>
  <si>
    <t>FRANKLIN</t>
  </si>
  <si>
    <t>FRANKFORT</t>
  </si>
  <si>
    <t>GRAVES</t>
  </si>
  <si>
    <t>MAYFIELD</t>
  </si>
  <si>
    <t>ELIZABETHTOWN</t>
  </si>
  <si>
    <t>HENDERSON</t>
  </si>
  <si>
    <t>MADISONVILLE</t>
  </si>
  <si>
    <t>JEFFERSON</t>
  </si>
  <si>
    <t>KENTON</t>
  </si>
  <si>
    <t>COVINGTON</t>
  </si>
  <si>
    <t>INDEPENDENCE</t>
  </si>
  <si>
    <t>LAUREL</t>
  </si>
  <si>
    <t>LONDON</t>
  </si>
  <si>
    <t>MADISON</t>
  </si>
  <si>
    <t>RICHMOND</t>
  </si>
  <si>
    <t>MAYSVILLE</t>
  </si>
  <si>
    <t>MCCRACKEN</t>
  </si>
  <si>
    <t>PADUCAH</t>
  </si>
  <si>
    <t>*NELSON</t>
  </si>
  <si>
    <t>BARDSTOWN</t>
  </si>
  <si>
    <t>PIKE</t>
  </si>
  <si>
    <t>PIKEVILLE</t>
  </si>
  <si>
    <t>PULASKI</t>
  </si>
  <si>
    <t>SOMERSET</t>
  </si>
  <si>
    <t>ROWAN</t>
  </si>
  <si>
    <t>MOREHEAD</t>
  </si>
  <si>
    <t>WARREN</t>
  </si>
  <si>
    <t>BOWLING GREEN</t>
  </si>
  <si>
    <t>GRAND TOTALS</t>
  </si>
  <si>
    <t>HARDIN</t>
  </si>
  <si>
    <t>HOPKINS</t>
  </si>
  <si>
    <t>MASON</t>
  </si>
  <si>
    <t>GRAYSON</t>
  </si>
  <si>
    <t>LEITCHFIELD</t>
  </si>
  <si>
    <t>LEESTOWN</t>
  </si>
  <si>
    <t>SPINDLETOP</t>
  </si>
  <si>
    <t>BOWMAN FIELD</t>
  </si>
  <si>
    <t>NIA</t>
  </si>
  <si>
    <t>DIXIE/WILLISMORE</t>
  </si>
  <si>
    <t>HURSTBOURNE</t>
  </si>
  <si>
    <t>REGIONAL OFFICE</t>
  </si>
  <si>
    <t>Operators REAL ID</t>
  </si>
  <si>
    <t>Operators STANDARD</t>
  </si>
  <si>
    <t>CDL      
 REAL ID</t>
  </si>
  <si>
    <t>Permit  
REAL ID</t>
  </si>
  <si>
    <t>Permit STANDARD</t>
  </si>
  <si>
    <t>Motorcycle REAL ID</t>
  </si>
  <si>
    <t>Motorcycle STANDARD</t>
  </si>
  <si>
    <t>Restricted Fund Revenues</t>
  </si>
  <si>
    <t>Total Road Fund Expenditures</t>
  </si>
  <si>
    <t>Total Road Fund Revenues</t>
  </si>
  <si>
    <t>Division of Driver Licensing Road Fund Cost</t>
  </si>
  <si>
    <t>Photo Licensing Cost</t>
  </si>
  <si>
    <t>Overhead and Central Office Cost</t>
  </si>
  <si>
    <t>Road Fund Revenues</t>
  </si>
  <si>
    <t>Total Receipts</t>
  </si>
  <si>
    <t>Total Credentials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</si>
</sst>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i/>
      <sz val="10"/>
      <name val="Arial"/>
      <family val="2"/>
    </font>
    <font>
      <b/>
      <i/>
      <sz val="1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left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44" fontId="0" fillId="0" borderId="0" xfId="0" applyNumberFormat="1" applyBorder="1" applyAlignment="1">
      <alignment horizontal="center"/>
    </xf>
    <xf numFmtId="164" fontId="0" fillId="0" borderId="0" xfId="0" applyNumberFormat="1" applyFill="1" applyBorder="1"/>
    <xf numFmtId="4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4" fontId="0" fillId="0" borderId="0" xfId="0" applyNumberFormat="1" applyFill="1" applyBorder="1"/>
    <xf numFmtId="0" fontId="0" fillId="0" borderId="0" xfId="0" applyFill="1" applyBorder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44" fontId="0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/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164" fontId="0" fillId="0" borderId="1" xfId="0" applyNumberFormat="1" applyBorder="1" applyAlignment="1"/>
    <xf numFmtId="164" fontId="0" fillId="0" borderId="1" xfId="0" applyNumberFormat="1" applyFill="1" applyBorder="1"/>
    <xf numFmtId="44" fontId="5" fillId="0" borderId="1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4" fontId="5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0" fontId="5" fillId="4" borderId="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4982-6D28-49B1-9BA8-927B248CC76D}">
  <sheetPr>
    <pageSetUpPr fitToPage="1"/>
  </sheetPr>
  <dimension ref="A1:V41"/>
  <sheetViews>
    <sheetView tabSelected="1" topLeftCell="F1" zoomScaleNormal="100" workbookViewId="0">
      <pane ySplit="1" topLeftCell="A9" activePane="bottomLeft" state="frozen"/>
      <selection pane="bottomLeft" activeCell="R42" sqref="R42"/>
    </sheetView>
  </sheetViews>
  <sheetFormatPr defaultRowHeight="15" x14ac:dyDescent="0.25"/>
  <cols>
    <col min="1" max="1" width="15.140625" style="20" customWidth="1"/>
    <col min="2" max="2" width="13.5703125" style="20" customWidth="1"/>
    <col min="3" max="3" width="13.5703125" style="17" customWidth="1"/>
    <col min="4" max="4" width="12" style="17" customWidth="1"/>
    <col min="5" max="5" width="11.42578125" style="17" customWidth="1"/>
    <col min="6" max="14" width="13.5703125" style="17" customWidth="1"/>
    <col min="15" max="15" width="15.5703125" style="17" customWidth="1"/>
    <col min="16" max="16" width="15.28515625" style="17" customWidth="1"/>
    <col min="17" max="17" width="16.140625" style="17" customWidth="1"/>
    <col min="18" max="18" width="23.7109375" style="17" bestFit="1" customWidth="1"/>
    <col min="19" max="19" width="17.140625" style="18" customWidth="1"/>
    <col min="20" max="20" width="18" style="16" customWidth="1"/>
    <col min="21" max="21" width="14.28515625" style="16" customWidth="1"/>
    <col min="22" max="22" width="9.85546875" style="16" bestFit="1" customWidth="1"/>
    <col min="23" max="16384" width="9.140625" style="16"/>
  </cols>
  <sheetData>
    <row r="1" spans="1:19" ht="38.25" x14ac:dyDescent="0.25">
      <c r="A1" s="31" t="s">
        <v>0</v>
      </c>
      <c r="B1" s="31" t="s">
        <v>72</v>
      </c>
      <c r="C1" s="32" t="s">
        <v>73</v>
      </c>
      <c r="D1" s="32" t="s">
        <v>74</v>
      </c>
      <c r="E1" s="32" t="s">
        <v>75</v>
      </c>
      <c r="F1" s="32" t="s">
        <v>1</v>
      </c>
      <c r="G1" s="32" t="s">
        <v>76</v>
      </c>
      <c r="H1" s="32" t="s">
        <v>77</v>
      </c>
      <c r="I1" s="32" t="s">
        <v>2</v>
      </c>
      <c r="J1" s="32" t="s">
        <v>3</v>
      </c>
      <c r="K1" s="32" t="s">
        <v>78</v>
      </c>
      <c r="L1" s="32" t="s">
        <v>79</v>
      </c>
      <c r="M1" s="32" t="s">
        <v>4</v>
      </c>
      <c r="N1" s="32" t="s">
        <v>5</v>
      </c>
      <c r="O1" s="32" t="s">
        <v>6</v>
      </c>
      <c r="P1" s="32" t="s">
        <v>7</v>
      </c>
      <c r="Q1" s="32" t="s">
        <v>8</v>
      </c>
      <c r="R1" s="32"/>
      <c r="S1" s="33" t="s">
        <v>87</v>
      </c>
    </row>
    <row r="2" spans="1:19" ht="14.45" customHeight="1" x14ac:dyDescent="0.25">
      <c r="A2" s="5" t="s">
        <v>9</v>
      </c>
      <c r="B2" s="8" t="s">
        <v>10</v>
      </c>
      <c r="C2" s="1">
        <v>15088</v>
      </c>
      <c r="D2" s="1">
        <v>11151</v>
      </c>
      <c r="E2" s="2">
        <v>969</v>
      </c>
      <c r="F2" s="2">
        <v>860</v>
      </c>
      <c r="G2" s="2">
        <v>1301</v>
      </c>
      <c r="H2" s="2">
        <v>2203</v>
      </c>
      <c r="I2" s="2">
        <v>969</v>
      </c>
      <c r="J2" s="2">
        <v>860</v>
      </c>
      <c r="K2" s="2">
        <v>61</v>
      </c>
      <c r="L2" s="2">
        <v>88</v>
      </c>
      <c r="M2" s="2">
        <v>694</v>
      </c>
      <c r="N2" s="2">
        <v>579</v>
      </c>
      <c r="O2" s="2">
        <f t="shared" ref="O2:O35" si="0">D2+F2+H2+J2+L2+N2</f>
        <v>15741</v>
      </c>
      <c r="P2" s="2">
        <f t="shared" ref="P2:P35" si="1">C2+E2+G2+I2+K2+M2</f>
        <v>19082</v>
      </c>
      <c r="Q2" s="34">
        <v>524363.56000000006</v>
      </c>
      <c r="R2" s="34"/>
      <c r="S2" s="35">
        <v>1192619.25</v>
      </c>
    </row>
    <row r="3" spans="1:19" ht="14.45" customHeight="1" x14ac:dyDescent="0.25">
      <c r="A3" s="5" t="s">
        <v>11</v>
      </c>
      <c r="B3" s="8" t="s">
        <v>12</v>
      </c>
      <c r="C3" s="1">
        <v>3976</v>
      </c>
      <c r="D3" s="1">
        <v>7143</v>
      </c>
      <c r="E3" s="2">
        <v>283</v>
      </c>
      <c r="F3" s="2">
        <v>524</v>
      </c>
      <c r="G3" s="2">
        <v>343</v>
      </c>
      <c r="H3" s="2">
        <v>1686</v>
      </c>
      <c r="I3" s="2">
        <v>283</v>
      </c>
      <c r="J3" s="2">
        <v>524</v>
      </c>
      <c r="K3" s="2">
        <v>10</v>
      </c>
      <c r="L3" s="2">
        <v>39</v>
      </c>
      <c r="M3" s="2">
        <v>98</v>
      </c>
      <c r="N3" s="2">
        <v>249</v>
      </c>
      <c r="O3" s="2">
        <f t="shared" si="0"/>
        <v>10165</v>
      </c>
      <c r="P3" s="2">
        <f t="shared" si="1"/>
        <v>4993</v>
      </c>
      <c r="Q3" s="34">
        <v>555987.74</v>
      </c>
      <c r="R3" s="34"/>
      <c r="S3" s="35">
        <v>511927.5</v>
      </c>
    </row>
    <row r="4" spans="1:19" ht="14.45" customHeight="1" x14ac:dyDescent="0.25">
      <c r="A4" s="5" t="s">
        <v>13</v>
      </c>
      <c r="B4" s="8" t="s">
        <v>14</v>
      </c>
      <c r="C4" s="1">
        <v>20714</v>
      </c>
      <c r="D4" s="1">
        <v>7832</v>
      </c>
      <c r="E4" s="2">
        <v>657</v>
      </c>
      <c r="F4" s="2">
        <v>335</v>
      </c>
      <c r="G4" s="2">
        <v>2703</v>
      </c>
      <c r="H4" s="2">
        <v>2880</v>
      </c>
      <c r="I4" s="2">
        <v>657</v>
      </c>
      <c r="J4" s="2">
        <v>335</v>
      </c>
      <c r="K4" s="2">
        <v>115</v>
      </c>
      <c r="L4" s="2">
        <v>48</v>
      </c>
      <c r="M4" s="2">
        <v>775</v>
      </c>
      <c r="N4" s="2">
        <v>303</v>
      </c>
      <c r="O4" s="2">
        <f t="shared" si="0"/>
        <v>11733</v>
      </c>
      <c r="P4" s="2">
        <f t="shared" si="1"/>
        <v>25621</v>
      </c>
      <c r="Q4" s="34">
        <v>1402730.6099999999</v>
      </c>
      <c r="R4" s="34"/>
      <c r="S4" s="35">
        <v>1225762</v>
      </c>
    </row>
    <row r="5" spans="1:19" ht="14.45" customHeight="1" x14ac:dyDescent="0.25">
      <c r="A5" s="5" t="s">
        <v>15</v>
      </c>
      <c r="B5" s="8" t="s">
        <v>16</v>
      </c>
      <c r="C5" s="1">
        <v>12078</v>
      </c>
      <c r="D5" s="1">
        <v>8464</v>
      </c>
      <c r="E5" s="2">
        <v>422</v>
      </c>
      <c r="F5" s="2">
        <v>505</v>
      </c>
      <c r="G5" s="2">
        <v>1280</v>
      </c>
      <c r="H5" s="2">
        <v>2602</v>
      </c>
      <c r="I5" s="2">
        <v>422</v>
      </c>
      <c r="J5" s="2">
        <v>505</v>
      </c>
      <c r="K5" s="2">
        <v>49</v>
      </c>
      <c r="L5" s="2">
        <v>64</v>
      </c>
      <c r="M5" s="2">
        <v>406</v>
      </c>
      <c r="N5" s="2">
        <v>393</v>
      </c>
      <c r="O5" s="2">
        <f t="shared" si="0"/>
        <v>12533</v>
      </c>
      <c r="P5" s="2">
        <f t="shared" si="1"/>
        <v>14657</v>
      </c>
      <c r="Q5" s="34">
        <v>937845.52</v>
      </c>
      <c r="R5" s="34"/>
      <c r="S5" s="35">
        <v>885286.75</v>
      </c>
    </row>
    <row r="6" spans="1:19" ht="14.45" customHeight="1" x14ac:dyDescent="0.25">
      <c r="A6" s="5" t="s">
        <v>17</v>
      </c>
      <c r="B6" s="8" t="s">
        <v>18</v>
      </c>
      <c r="C6" s="1">
        <v>16377</v>
      </c>
      <c r="D6" s="1">
        <v>10329</v>
      </c>
      <c r="E6" s="2">
        <v>645</v>
      </c>
      <c r="F6" s="2">
        <v>544</v>
      </c>
      <c r="G6" s="2">
        <v>1130</v>
      </c>
      <c r="H6" s="2">
        <v>1538</v>
      </c>
      <c r="I6" s="2">
        <v>645</v>
      </c>
      <c r="J6" s="2">
        <v>544</v>
      </c>
      <c r="K6" s="2">
        <v>69</v>
      </c>
      <c r="L6" s="2">
        <v>70</v>
      </c>
      <c r="M6" s="2">
        <v>610</v>
      </c>
      <c r="N6" s="2">
        <v>498</v>
      </c>
      <c r="O6" s="2">
        <f t="shared" si="0"/>
        <v>13523</v>
      </c>
      <c r="P6" s="2">
        <f t="shared" si="1"/>
        <v>19476</v>
      </c>
      <c r="Q6" s="34">
        <v>841151.40999999992</v>
      </c>
      <c r="R6" s="34"/>
      <c r="S6" s="35">
        <v>1136715.5</v>
      </c>
    </row>
    <row r="7" spans="1:19" ht="14.45" customHeight="1" x14ac:dyDescent="0.25">
      <c r="A7" s="5" t="s">
        <v>19</v>
      </c>
      <c r="B7" s="8" t="s">
        <v>20</v>
      </c>
      <c r="C7" s="1">
        <v>3952</v>
      </c>
      <c r="D7" s="1">
        <v>5138</v>
      </c>
      <c r="E7" s="2">
        <v>291</v>
      </c>
      <c r="F7" s="2">
        <v>361</v>
      </c>
      <c r="G7" s="2">
        <v>1066</v>
      </c>
      <c r="H7" s="2">
        <v>1699</v>
      </c>
      <c r="I7" s="2">
        <v>291</v>
      </c>
      <c r="J7" s="2">
        <v>361</v>
      </c>
      <c r="K7" s="2">
        <v>31</v>
      </c>
      <c r="L7" s="2">
        <v>98</v>
      </c>
      <c r="M7" s="2">
        <v>140</v>
      </c>
      <c r="N7" s="2">
        <v>234</v>
      </c>
      <c r="O7" s="2">
        <f t="shared" si="0"/>
        <v>7891</v>
      </c>
      <c r="P7" s="2">
        <f t="shared" si="1"/>
        <v>5771</v>
      </c>
      <c r="Q7" s="34">
        <v>598843.23</v>
      </c>
      <c r="R7" s="34"/>
      <c r="S7" s="35">
        <v>455164.75</v>
      </c>
    </row>
    <row r="8" spans="1:19" ht="14.45" customHeight="1" x14ac:dyDescent="0.25">
      <c r="A8" s="5" t="s">
        <v>21</v>
      </c>
      <c r="B8" s="8" t="s">
        <v>22</v>
      </c>
      <c r="C8" s="1">
        <v>17298</v>
      </c>
      <c r="D8" s="1">
        <v>6056</v>
      </c>
      <c r="E8" s="2">
        <v>365</v>
      </c>
      <c r="F8" s="2">
        <v>172</v>
      </c>
      <c r="G8" s="2">
        <v>1624</v>
      </c>
      <c r="H8" s="2">
        <v>1551</v>
      </c>
      <c r="I8" s="2">
        <v>365</v>
      </c>
      <c r="J8" s="2">
        <v>172</v>
      </c>
      <c r="K8" s="2">
        <v>72</v>
      </c>
      <c r="L8" s="2">
        <v>27</v>
      </c>
      <c r="M8" s="2">
        <v>486</v>
      </c>
      <c r="N8" s="2">
        <v>249</v>
      </c>
      <c r="O8" s="2">
        <f t="shared" si="0"/>
        <v>8227</v>
      </c>
      <c r="P8" s="2">
        <f t="shared" si="1"/>
        <v>20210</v>
      </c>
      <c r="Q8" s="34">
        <v>798636.03999999992</v>
      </c>
      <c r="R8" s="34"/>
      <c r="S8" s="35">
        <v>929256.5</v>
      </c>
    </row>
    <row r="9" spans="1:19" ht="14.45" customHeight="1" x14ac:dyDescent="0.25">
      <c r="A9" s="5" t="s">
        <v>23</v>
      </c>
      <c r="B9" s="8" t="s">
        <v>24</v>
      </c>
      <c r="C9" s="1">
        <v>12835</v>
      </c>
      <c r="D9" s="1">
        <v>6927</v>
      </c>
      <c r="E9" s="2">
        <v>677</v>
      </c>
      <c r="F9" s="2">
        <v>394</v>
      </c>
      <c r="G9" s="2">
        <v>1285</v>
      </c>
      <c r="H9" s="2">
        <v>1751</v>
      </c>
      <c r="I9" s="2">
        <v>677</v>
      </c>
      <c r="J9" s="2">
        <v>394</v>
      </c>
      <c r="K9" s="2">
        <v>77</v>
      </c>
      <c r="L9" s="2">
        <v>65</v>
      </c>
      <c r="M9" s="2">
        <v>599</v>
      </c>
      <c r="N9" s="2">
        <v>358</v>
      </c>
      <c r="O9" s="2">
        <f t="shared" si="0"/>
        <v>9889</v>
      </c>
      <c r="P9" s="2">
        <f t="shared" si="1"/>
        <v>16150</v>
      </c>
      <c r="Q9" s="34">
        <v>778319.8899999999</v>
      </c>
      <c r="R9" s="34"/>
      <c r="S9" s="35">
        <v>887987</v>
      </c>
    </row>
    <row r="10" spans="1:19" ht="14.45" customHeight="1" x14ac:dyDescent="0.25">
      <c r="A10" s="5" t="s">
        <v>25</v>
      </c>
      <c r="B10" s="8" t="s">
        <v>26</v>
      </c>
      <c r="C10" s="1">
        <v>3074</v>
      </c>
      <c r="D10" s="1">
        <v>4412</v>
      </c>
      <c r="E10" s="2">
        <v>221</v>
      </c>
      <c r="F10" s="2">
        <v>359</v>
      </c>
      <c r="G10" s="2">
        <v>636</v>
      </c>
      <c r="H10" s="2">
        <v>2201</v>
      </c>
      <c r="I10" s="2">
        <v>221</v>
      </c>
      <c r="J10" s="2">
        <v>359</v>
      </c>
      <c r="K10" s="2">
        <v>18</v>
      </c>
      <c r="L10" s="2">
        <v>48</v>
      </c>
      <c r="M10" s="2">
        <v>101</v>
      </c>
      <c r="N10" s="2">
        <v>178</v>
      </c>
      <c r="O10" s="2">
        <f t="shared" si="0"/>
        <v>7557</v>
      </c>
      <c r="P10" s="2">
        <f t="shared" si="1"/>
        <v>4271</v>
      </c>
      <c r="Q10" s="34">
        <v>399108.44000000006</v>
      </c>
      <c r="R10" s="34"/>
      <c r="S10" s="35">
        <v>339132</v>
      </c>
    </row>
    <row r="11" spans="1:19" ht="14.45" customHeight="1" x14ac:dyDescent="0.25">
      <c r="A11" s="5" t="s">
        <v>27</v>
      </c>
      <c r="B11" s="8" t="s">
        <v>28</v>
      </c>
      <c r="C11" s="1">
        <v>17623</v>
      </c>
      <c r="D11" s="1">
        <v>12292</v>
      </c>
      <c r="E11" s="2">
        <v>765</v>
      </c>
      <c r="F11" s="2">
        <v>688</v>
      </c>
      <c r="G11" s="2">
        <v>1645</v>
      </c>
      <c r="H11" s="2">
        <v>4129</v>
      </c>
      <c r="I11" s="2">
        <v>765</v>
      </c>
      <c r="J11" s="2">
        <v>688</v>
      </c>
      <c r="K11" s="2">
        <v>74</v>
      </c>
      <c r="L11" s="2">
        <v>73</v>
      </c>
      <c r="M11" s="2">
        <v>533</v>
      </c>
      <c r="N11" s="2">
        <v>527</v>
      </c>
      <c r="O11" s="2">
        <f t="shared" si="0"/>
        <v>18397</v>
      </c>
      <c r="P11" s="2">
        <f t="shared" si="1"/>
        <v>21405</v>
      </c>
      <c r="Q11" s="34">
        <v>797191.49</v>
      </c>
      <c r="R11" s="34"/>
      <c r="S11" s="35">
        <v>1307107.5</v>
      </c>
    </row>
    <row r="12" spans="1:19" s="19" customFormat="1" ht="14.45" customHeight="1" x14ac:dyDescent="0.25">
      <c r="A12" s="5" t="s">
        <v>29</v>
      </c>
      <c r="B12" s="36" t="s">
        <v>66</v>
      </c>
      <c r="C12" s="2">
        <v>27620</v>
      </c>
      <c r="D12" s="2">
        <v>10670</v>
      </c>
      <c r="E12" s="2">
        <v>467</v>
      </c>
      <c r="F12" s="2">
        <v>285</v>
      </c>
      <c r="G12" s="2">
        <v>3256</v>
      </c>
      <c r="H12" s="2">
        <v>4064</v>
      </c>
      <c r="I12" s="2">
        <v>467</v>
      </c>
      <c r="J12" s="2">
        <v>285</v>
      </c>
      <c r="K12" s="2">
        <v>103</v>
      </c>
      <c r="L12" s="2">
        <v>48</v>
      </c>
      <c r="M12" s="2">
        <v>450</v>
      </c>
      <c r="N12" s="2">
        <v>174</v>
      </c>
      <c r="O12" s="2">
        <f t="shared" si="0"/>
        <v>15526</v>
      </c>
      <c r="P12" s="2">
        <f t="shared" si="1"/>
        <v>32363</v>
      </c>
      <c r="Q12" s="34">
        <v>1452096.99</v>
      </c>
      <c r="R12" s="34"/>
      <c r="S12" s="37">
        <v>1587330</v>
      </c>
    </row>
    <row r="13" spans="1:19" s="19" customFormat="1" ht="14.45" customHeight="1" x14ac:dyDescent="0.25">
      <c r="A13" s="5" t="s">
        <v>29</v>
      </c>
      <c r="B13" s="5" t="s">
        <v>67</v>
      </c>
      <c r="C13" s="1">
        <v>20290</v>
      </c>
      <c r="D13" s="1">
        <v>7900</v>
      </c>
      <c r="E13" s="2">
        <v>558</v>
      </c>
      <c r="F13" s="2">
        <v>454</v>
      </c>
      <c r="G13" s="2">
        <v>1808</v>
      </c>
      <c r="H13" s="2">
        <v>2392</v>
      </c>
      <c r="I13" s="2">
        <v>558</v>
      </c>
      <c r="J13" s="2">
        <v>454</v>
      </c>
      <c r="K13" s="2">
        <v>66</v>
      </c>
      <c r="L13" s="2">
        <v>36</v>
      </c>
      <c r="M13" s="2">
        <v>560</v>
      </c>
      <c r="N13" s="2">
        <v>305</v>
      </c>
      <c r="O13" s="2">
        <f t="shared" si="0"/>
        <v>11541</v>
      </c>
      <c r="P13" s="2">
        <f t="shared" si="1"/>
        <v>23840</v>
      </c>
      <c r="Q13" s="34">
        <v>1139764.01</v>
      </c>
      <c r="R13" s="34"/>
      <c r="S13" s="37">
        <v>1165366.5</v>
      </c>
    </row>
    <row r="14" spans="1:19" ht="14.45" customHeight="1" x14ac:dyDescent="0.25">
      <c r="A14" s="5" t="s">
        <v>30</v>
      </c>
      <c r="B14" s="8" t="s">
        <v>31</v>
      </c>
      <c r="C14" s="1">
        <v>7027</v>
      </c>
      <c r="D14" s="1">
        <v>9493</v>
      </c>
      <c r="E14" s="2">
        <v>402</v>
      </c>
      <c r="F14" s="2">
        <v>647</v>
      </c>
      <c r="G14" s="2">
        <v>1014</v>
      </c>
      <c r="H14" s="2">
        <v>2705</v>
      </c>
      <c r="I14" s="2">
        <v>402</v>
      </c>
      <c r="J14" s="2">
        <v>647</v>
      </c>
      <c r="K14" s="2">
        <v>40</v>
      </c>
      <c r="L14" s="2">
        <v>120</v>
      </c>
      <c r="M14" s="2">
        <v>227</v>
      </c>
      <c r="N14" s="2">
        <v>425</v>
      </c>
      <c r="O14" s="2">
        <f t="shared" si="0"/>
        <v>14037</v>
      </c>
      <c r="P14" s="2">
        <f t="shared" si="1"/>
        <v>9112</v>
      </c>
      <c r="Q14" s="34">
        <v>937124.42999999993</v>
      </c>
      <c r="R14" s="34"/>
      <c r="S14" s="35">
        <v>740059.5</v>
      </c>
    </row>
    <row r="15" spans="1:19" ht="14.45" customHeight="1" x14ac:dyDescent="0.25">
      <c r="A15" s="6" t="s">
        <v>32</v>
      </c>
      <c r="B15" s="9" t="s">
        <v>33</v>
      </c>
      <c r="C15" s="1">
        <v>24847</v>
      </c>
      <c r="D15" s="1">
        <v>9235</v>
      </c>
      <c r="E15" s="2">
        <v>1101</v>
      </c>
      <c r="F15" s="2">
        <v>549</v>
      </c>
      <c r="G15" s="2">
        <v>4225</v>
      </c>
      <c r="H15" s="2">
        <v>4412</v>
      </c>
      <c r="I15" s="2">
        <v>1101</v>
      </c>
      <c r="J15" s="2">
        <v>549</v>
      </c>
      <c r="K15" s="2">
        <v>126</v>
      </c>
      <c r="L15" s="2">
        <v>91</v>
      </c>
      <c r="M15" s="2">
        <v>710</v>
      </c>
      <c r="N15" s="2">
        <v>367</v>
      </c>
      <c r="O15" s="2">
        <f t="shared" si="0"/>
        <v>15203</v>
      </c>
      <c r="P15" s="2">
        <f t="shared" si="1"/>
        <v>32110</v>
      </c>
      <c r="Q15" s="34">
        <v>965842.48</v>
      </c>
      <c r="R15" s="34"/>
      <c r="S15" s="35">
        <v>1502587.75</v>
      </c>
    </row>
    <row r="16" spans="1:19" ht="14.45" customHeight="1" x14ac:dyDescent="0.25">
      <c r="A16" s="5" t="s">
        <v>34</v>
      </c>
      <c r="B16" s="8" t="s">
        <v>35</v>
      </c>
      <c r="C16" s="1">
        <v>11590</v>
      </c>
      <c r="D16" s="1">
        <v>7597</v>
      </c>
      <c r="E16" s="2">
        <v>696</v>
      </c>
      <c r="F16" s="2">
        <v>581</v>
      </c>
      <c r="G16" s="2">
        <v>1168</v>
      </c>
      <c r="H16" s="2">
        <v>1880</v>
      </c>
      <c r="I16" s="2">
        <v>696</v>
      </c>
      <c r="J16" s="2">
        <v>581</v>
      </c>
      <c r="K16" s="2">
        <v>27</v>
      </c>
      <c r="L16" s="2">
        <v>25</v>
      </c>
      <c r="M16" s="2">
        <v>438</v>
      </c>
      <c r="N16" s="2">
        <v>415</v>
      </c>
      <c r="O16" s="2">
        <f t="shared" si="0"/>
        <v>11079</v>
      </c>
      <c r="P16" s="2">
        <f t="shared" si="1"/>
        <v>14615</v>
      </c>
      <c r="Q16" s="34">
        <v>660794.78</v>
      </c>
      <c r="R16" s="34"/>
      <c r="S16" s="35">
        <v>853840.75</v>
      </c>
    </row>
    <row r="17" spans="1:22" ht="14.45" customHeight="1" x14ac:dyDescent="0.25">
      <c r="A17" s="5" t="s">
        <v>64</v>
      </c>
      <c r="B17" s="8" t="s">
        <v>65</v>
      </c>
      <c r="C17" s="1">
        <v>9284</v>
      </c>
      <c r="D17" s="1">
        <v>4420</v>
      </c>
      <c r="E17" s="2">
        <v>450</v>
      </c>
      <c r="F17" s="2">
        <v>261</v>
      </c>
      <c r="G17" s="2">
        <v>136</v>
      </c>
      <c r="H17" s="2">
        <v>354</v>
      </c>
      <c r="I17" s="2">
        <v>450</v>
      </c>
      <c r="J17" s="2">
        <v>261</v>
      </c>
      <c r="K17" s="2">
        <v>31</v>
      </c>
      <c r="L17" s="2">
        <v>29</v>
      </c>
      <c r="M17" s="2">
        <v>373</v>
      </c>
      <c r="N17" s="2">
        <v>257</v>
      </c>
      <c r="O17" s="2">
        <f t="shared" si="0"/>
        <v>5582</v>
      </c>
      <c r="P17" s="2">
        <f t="shared" si="1"/>
        <v>10724</v>
      </c>
      <c r="Q17" s="34">
        <v>300309.87</v>
      </c>
      <c r="R17" s="34"/>
      <c r="S17" s="35">
        <v>539485.5</v>
      </c>
    </row>
    <row r="18" spans="1:22" ht="14.45" customHeight="1" x14ac:dyDescent="0.25">
      <c r="A18" s="5" t="s">
        <v>61</v>
      </c>
      <c r="B18" s="8" t="s">
        <v>36</v>
      </c>
      <c r="C18" s="1">
        <v>17187</v>
      </c>
      <c r="D18" s="1">
        <v>10291</v>
      </c>
      <c r="E18" s="2">
        <v>742</v>
      </c>
      <c r="F18" s="2">
        <v>390</v>
      </c>
      <c r="G18" s="2">
        <v>2974</v>
      </c>
      <c r="H18" s="2">
        <v>4576</v>
      </c>
      <c r="I18" s="2">
        <v>742</v>
      </c>
      <c r="J18" s="2">
        <v>390</v>
      </c>
      <c r="K18" s="2">
        <v>109</v>
      </c>
      <c r="L18" s="2">
        <v>79</v>
      </c>
      <c r="M18" s="2">
        <v>524</v>
      </c>
      <c r="N18" s="2">
        <v>286</v>
      </c>
      <c r="O18" s="2">
        <f t="shared" si="0"/>
        <v>16012</v>
      </c>
      <c r="P18" s="2">
        <f t="shared" si="1"/>
        <v>22278</v>
      </c>
      <c r="Q18" s="34">
        <v>1362617.96</v>
      </c>
      <c r="R18" s="34"/>
      <c r="S18" s="35">
        <v>1205045</v>
      </c>
    </row>
    <row r="19" spans="1:22" ht="14.45" customHeight="1" x14ac:dyDescent="0.25">
      <c r="A19" s="5" t="s">
        <v>37</v>
      </c>
      <c r="B19" s="8" t="s">
        <v>37</v>
      </c>
      <c r="C19" s="1">
        <v>8611</v>
      </c>
      <c r="D19" s="1">
        <v>5873</v>
      </c>
      <c r="E19" s="2">
        <v>393</v>
      </c>
      <c r="F19" s="2">
        <v>328</v>
      </c>
      <c r="G19" s="2">
        <v>331</v>
      </c>
      <c r="H19" s="2">
        <v>2278</v>
      </c>
      <c r="I19" s="2">
        <v>393</v>
      </c>
      <c r="J19" s="2">
        <v>328</v>
      </c>
      <c r="K19" s="2">
        <v>24</v>
      </c>
      <c r="L19" s="2">
        <v>22</v>
      </c>
      <c r="M19" s="2">
        <v>343</v>
      </c>
      <c r="N19" s="2">
        <v>282</v>
      </c>
      <c r="O19" s="2">
        <f t="shared" si="0"/>
        <v>9111</v>
      </c>
      <c r="P19" s="2">
        <f t="shared" si="1"/>
        <v>10095</v>
      </c>
      <c r="Q19" s="34">
        <v>566775</v>
      </c>
      <c r="R19" s="34"/>
      <c r="S19" s="35">
        <v>626431</v>
      </c>
    </row>
    <row r="20" spans="1:22" ht="14.45" customHeight="1" x14ac:dyDescent="0.25">
      <c r="A20" s="5" t="s">
        <v>62</v>
      </c>
      <c r="B20" s="8" t="s">
        <v>38</v>
      </c>
      <c r="C20" s="1">
        <v>11638</v>
      </c>
      <c r="D20" s="1">
        <v>8559</v>
      </c>
      <c r="E20" s="2">
        <v>655</v>
      </c>
      <c r="F20" s="2">
        <v>519</v>
      </c>
      <c r="G20" s="2">
        <v>1325</v>
      </c>
      <c r="H20" s="2">
        <v>4110</v>
      </c>
      <c r="I20" s="2">
        <v>655</v>
      </c>
      <c r="J20" s="2">
        <v>519</v>
      </c>
      <c r="K20" s="2">
        <v>37</v>
      </c>
      <c r="L20" s="2">
        <v>72</v>
      </c>
      <c r="M20" s="2">
        <v>443</v>
      </c>
      <c r="N20" s="2">
        <v>416</v>
      </c>
      <c r="O20" s="2">
        <f t="shared" si="0"/>
        <v>14195</v>
      </c>
      <c r="P20" s="2">
        <f t="shared" si="1"/>
        <v>14753</v>
      </c>
      <c r="Q20" s="34">
        <v>922236.56</v>
      </c>
      <c r="R20" s="34"/>
      <c r="S20" s="35">
        <v>929528.25</v>
      </c>
    </row>
    <row r="21" spans="1:22" ht="14.45" customHeight="1" x14ac:dyDescent="0.25">
      <c r="A21" s="5" t="s">
        <v>39</v>
      </c>
      <c r="B21" s="8" t="s">
        <v>71</v>
      </c>
      <c r="C21" s="1">
        <v>44185</v>
      </c>
      <c r="D21" s="1">
        <v>12637</v>
      </c>
      <c r="E21" s="2">
        <v>908</v>
      </c>
      <c r="F21" s="2">
        <v>400</v>
      </c>
      <c r="G21" s="2">
        <v>666</v>
      </c>
      <c r="H21" s="2">
        <v>1159</v>
      </c>
      <c r="I21" s="2">
        <v>908</v>
      </c>
      <c r="J21" s="2">
        <v>400</v>
      </c>
      <c r="K21" s="2">
        <v>118</v>
      </c>
      <c r="L21" s="2">
        <v>57</v>
      </c>
      <c r="M21" s="2">
        <v>858</v>
      </c>
      <c r="N21" s="2">
        <v>338</v>
      </c>
      <c r="O21" s="2">
        <f t="shared" si="0"/>
        <v>14991</v>
      </c>
      <c r="P21" s="2">
        <f t="shared" si="1"/>
        <v>47643</v>
      </c>
      <c r="Q21" s="34">
        <v>1541706.48</v>
      </c>
      <c r="R21" s="34"/>
      <c r="S21" s="35">
        <v>2257729.5</v>
      </c>
    </row>
    <row r="22" spans="1:22" s="23" customFormat="1" ht="14.45" customHeight="1" x14ac:dyDescent="0.25">
      <c r="A22" s="7" t="s">
        <v>39</v>
      </c>
      <c r="B22" s="10" t="s">
        <v>69</v>
      </c>
      <c r="C22" s="3">
        <v>10734</v>
      </c>
      <c r="D22" s="3">
        <v>5600</v>
      </c>
      <c r="E22" s="4">
        <v>378</v>
      </c>
      <c r="F22" s="4">
        <v>293</v>
      </c>
      <c r="G22" s="4">
        <v>304</v>
      </c>
      <c r="H22" s="4">
        <v>1170</v>
      </c>
      <c r="I22" s="4">
        <v>378</v>
      </c>
      <c r="J22" s="4">
        <v>293</v>
      </c>
      <c r="K22" s="4">
        <v>18</v>
      </c>
      <c r="L22" s="4">
        <v>15</v>
      </c>
      <c r="M22" s="4">
        <v>127</v>
      </c>
      <c r="N22" s="4">
        <v>69</v>
      </c>
      <c r="O22" s="4">
        <f t="shared" si="0"/>
        <v>7440</v>
      </c>
      <c r="P22" s="4">
        <f t="shared" si="1"/>
        <v>11939</v>
      </c>
      <c r="Q22" s="34">
        <v>1018210.83</v>
      </c>
      <c r="R22" s="34"/>
      <c r="S22" s="38">
        <v>766718.75</v>
      </c>
      <c r="T22" s="22"/>
      <c r="U22" s="22"/>
      <c r="V22" s="22"/>
    </row>
    <row r="23" spans="1:22" ht="14.45" customHeight="1" x14ac:dyDescent="0.25">
      <c r="A23" s="5" t="s">
        <v>39</v>
      </c>
      <c r="B23" s="8" t="s">
        <v>68</v>
      </c>
      <c r="C23" s="1">
        <v>29698</v>
      </c>
      <c r="D23" s="1">
        <v>15642</v>
      </c>
      <c r="E23" s="2">
        <v>1163</v>
      </c>
      <c r="F23" s="2">
        <v>798</v>
      </c>
      <c r="G23" s="2">
        <v>6802</v>
      </c>
      <c r="H23" s="2">
        <v>10166</v>
      </c>
      <c r="I23" s="2">
        <v>1163</v>
      </c>
      <c r="J23" s="2">
        <v>798</v>
      </c>
      <c r="K23" s="2">
        <v>81</v>
      </c>
      <c r="L23" s="2">
        <v>34</v>
      </c>
      <c r="M23" s="2">
        <v>475</v>
      </c>
      <c r="N23" s="2">
        <v>262</v>
      </c>
      <c r="O23" s="2">
        <f t="shared" si="0"/>
        <v>27700</v>
      </c>
      <c r="P23" s="2">
        <f t="shared" si="1"/>
        <v>39382</v>
      </c>
      <c r="Q23" s="34">
        <v>1652260.3599999999</v>
      </c>
      <c r="R23" s="34"/>
      <c r="S23" s="35">
        <v>2183106</v>
      </c>
    </row>
    <row r="24" spans="1:22" ht="14.45" customHeight="1" x14ac:dyDescent="0.25">
      <c r="A24" s="5" t="s">
        <v>39</v>
      </c>
      <c r="B24" s="8" t="s">
        <v>70</v>
      </c>
      <c r="C24" s="1">
        <v>21435</v>
      </c>
      <c r="D24" s="1">
        <v>10763</v>
      </c>
      <c r="E24" s="2">
        <v>1007</v>
      </c>
      <c r="F24" s="2">
        <v>599</v>
      </c>
      <c r="G24" s="2">
        <v>469</v>
      </c>
      <c r="H24" s="2">
        <v>1314</v>
      </c>
      <c r="I24" s="2">
        <v>1007</v>
      </c>
      <c r="J24" s="2">
        <v>599</v>
      </c>
      <c r="K24" s="2">
        <v>68</v>
      </c>
      <c r="L24" s="2">
        <v>37</v>
      </c>
      <c r="M24" s="2">
        <v>420</v>
      </c>
      <c r="N24" s="2">
        <v>315</v>
      </c>
      <c r="O24" s="2">
        <f t="shared" si="0"/>
        <v>13627</v>
      </c>
      <c r="P24" s="2">
        <f t="shared" si="1"/>
        <v>24406</v>
      </c>
      <c r="Q24" s="34">
        <v>904667.15000000014</v>
      </c>
      <c r="R24" s="34"/>
      <c r="S24" s="35">
        <v>1393618</v>
      </c>
    </row>
    <row r="25" spans="1:22" ht="14.45" customHeight="1" x14ac:dyDescent="0.25">
      <c r="A25" s="5" t="s">
        <v>40</v>
      </c>
      <c r="B25" s="8" t="s">
        <v>41</v>
      </c>
      <c r="C25" s="1">
        <v>13146</v>
      </c>
      <c r="D25" s="1">
        <v>4896</v>
      </c>
      <c r="E25" s="2">
        <v>198</v>
      </c>
      <c r="F25" s="2">
        <v>156</v>
      </c>
      <c r="G25" s="2">
        <v>157</v>
      </c>
      <c r="H25" s="2">
        <v>538</v>
      </c>
      <c r="I25" s="2">
        <v>198</v>
      </c>
      <c r="J25" s="2">
        <v>156</v>
      </c>
      <c r="K25" s="2">
        <v>39</v>
      </c>
      <c r="L25" s="2">
        <v>15</v>
      </c>
      <c r="M25" s="2">
        <v>354</v>
      </c>
      <c r="N25" s="2">
        <v>137</v>
      </c>
      <c r="O25" s="2">
        <f t="shared" si="0"/>
        <v>5898</v>
      </c>
      <c r="P25" s="2">
        <f t="shared" si="1"/>
        <v>14092</v>
      </c>
      <c r="Q25" s="34">
        <v>417457.58999999997</v>
      </c>
      <c r="R25" s="34"/>
      <c r="S25" s="35">
        <v>688150</v>
      </c>
    </row>
    <row r="26" spans="1:22" ht="14.45" customHeight="1" x14ac:dyDescent="0.25">
      <c r="A26" s="6" t="s">
        <v>40</v>
      </c>
      <c r="B26" s="9" t="s">
        <v>42</v>
      </c>
      <c r="C26" s="1">
        <v>11875</v>
      </c>
      <c r="D26" s="1">
        <v>6663</v>
      </c>
      <c r="E26" s="2">
        <v>670</v>
      </c>
      <c r="F26" s="2">
        <v>523</v>
      </c>
      <c r="G26" s="2">
        <v>3627</v>
      </c>
      <c r="H26" s="2">
        <v>3859</v>
      </c>
      <c r="I26" s="2">
        <v>670</v>
      </c>
      <c r="J26" s="2">
        <v>523</v>
      </c>
      <c r="K26" s="2">
        <v>99</v>
      </c>
      <c r="L26" s="2">
        <v>97</v>
      </c>
      <c r="M26" s="2">
        <v>450</v>
      </c>
      <c r="N26" s="2">
        <v>299</v>
      </c>
      <c r="O26" s="2">
        <f t="shared" si="0"/>
        <v>11964</v>
      </c>
      <c r="P26" s="2">
        <f t="shared" si="1"/>
        <v>17391</v>
      </c>
      <c r="Q26" s="34">
        <v>580500.30000000005</v>
      </c>
      <c r="R26" s="34"/>
      <c r="S26" s="35">
        <v>907706.5</v>
      </c>
    </row>
    <row r="27" spans="1:22" ht="14.45" customHeight="1" x14ac:dyDescent="0.25">
      <c r="A27" s="5" t="s">
        <v>43</v>
      </c>
      <c r="B27" s="8" t="s">
        <v>44</v>
      </c>
      <c r="C27" s="1">
        <v>11216</v>
      </c>
      <c r="D27" s="1">
        <v>11579</v>
      </c>
      <c r="E27" s="2">
        <v>629</v>
      </c>
      <c r="F27" s="2">
        <v>942</v>
      </c>
      <c r="G27" s="2">
        <v>1025</v>
      </c>
      <c r="H27" s="2">
        <v>3267</v>
      </c>
      <c r="I27" s="2">
        <v>629</v>
      </c>
      <c r="J27" s="2">
        <v>942</v>
      </c>
      <c r="K27" s="2">
        <v>59</v>
      </c>
      <c r="L27" s="2">
        <v>116</v>
      </c>
      <c r="M27" s="2">
        <v>447</v>
      </c>
      <c r="N27" s="2">
        <v>520</v>
      </c>
      <c r="O27" s="2">
        <f t="shared" si="0"/>
        <v>17366</v>
      </c>
      <c r="P27" s="2">
        <f t="shared" si="1"/>
        <v>14005</v>
      </c>
      <c r="Q27" s="34">
        <v>925097.73</v>
      </c>
      <c r="R27" s="34"/>
      <c r="S27" s="35">
        <v>1057343.25</v>
      </c>
    </row>
    <row r="28" spans="1:22" ht="14.45" customHeight="1" x14ac:dyDescent="0.25">
      <c r="A28" s="5" t="s">
        <v>45</v>
      </c>
      <c r="B28" s="8" t="s">
        <v>46</v>
      </c>
      <c r="C28" s="1">
        <v>21006</v>
      </c>
      <c r="D28" s="1">
        <v>11108</v>
      </c>
      <c r="E28" s="2">
        <v>635</v>
      </c>
      <c r="F28" s="2">
        <v>415</v>
      </c>
      <c r="G28" s="2">
        <v>2011</v>
      </c>
      <c r="H28" s="2">
        <v>2374</v>
      </c>
      <c r="I28" s="2">
        <v>635</v>
      </c>
      <c r="J28" s="2">
        <v>415</v>
      </c>
      <c r="K28" s="2">
        <v>109</v>
      </c>
      <c r="L28" s="2">
        <v>96</v>
      </c>
      <c r="M28" s="2">
        <v>634</v>
      </c>
      <c r="N28" s="2">
        <v>462</v>
      </c>
      <c r="O28" s="2">
        <f t="shared" si="0"/>
        <v>14870</v>
      </c>
      <c r="P28" s="2">
        <f t="shared" si="1"/>
        <v>25030</v>
      </c>
      <c r="Q28" s="34">
        <v>1239036.0899999999</v>
      </c>
      <c r="R28" s="34"/>
      <c r="S28" s="35">
        <v>1291682.5</v>
      </c>
    </row>
    <row r="29" spans="1:22" ht="14.45" customHeight="1" x14ac:dyDescent="0.25">
      <c r="A29" s="5" t="s">
        <v>63</v>
      </c>
      <c r="B29" s="8" t="s">
        <v>47</v>
      </c>
      <c r="C29" s="1">
        <v>11110</v>
      </c>
      <c r="D29" s="1">
        <v>7095</v>
      </c>
      <c r="E29" s="2">
        <v>570</v>
      </c>
      <c r="F29" s="2">
        <v>434</v>
      </c>
      <c r="G29" s="2">
        <v>1669</v>
      </c>
      <c r="H29" s="2">
        <v>1855</v>
      </c>
      <c r="I29" s="2">
        <v>570</v>
      </c>
      <c r="J29" s="2">
        <v>434</v>
      </c>
      <c r="K29" s="2">
        <v>25</v>
      </c>
      <c r="L29" s="2">
        <v>32</v>
      </c>
      <c r="M29" s="2">
        <v>416</v>
      </c>
      <c r="N29" s="2">
        <v>289</v>
      </c>
      <c r="O29" s="2">
        <f t="shared" si="0"/>
        <v>10139</v>
      </c>
      <c r="P29" s="2">
        <f t="shared" si="1"/>
        <v>14360</v>
      </c>
      <c r="Q29" s="34">
        <v>673345.46000000008</v>
      </c>
      <c r="R29" s="34"/>
      <c r="S29" s="35">
        <v>804046</v>
      </c>
    </row>
    <row r="30" spans="1:22" ht="14.45" customHeight="1" x14ac:dyDescent="0.25">
      <c r="A30" s="5" t="s">
        <v>48</v>
      </c>
      <c r="B30" s="8" t="s">
        <v>49</v>
      </c>
      <c r="C30" s="1">
        <v>15586</v>
      </c>
      <c r="D30" s="1">
        <v>7524</v>
      </c>
      <c r="E30" s="2">
        <v>606</v>
      </c>
      <c r="F30" s="2">
        <v>385</v>
      </c>
      <c r="G30" s="2">
        <v>1778</v>
      </c>
      <c r="H30" s="2">
        <v>2051</v>
      </c>
      <c r="I30" s="2">
        <v>606</v>
      </c>
      <c r="J30" s="2">
        <v>385</v>
      </c>
      <c r="K30" s="2">
        <v>49</v>
      </c>
      <c r="L30" s="2">
        <v>49</v>
      </c>
      <c r="M30" s="2">
        <v>560</v>
      </c>
      <c r="N30" s="2">
        <v>363</v>
      </c>
      <c r="O30" s="2">
        <f t="shared" si="0"/>
        <v>10757</v>
      </c>
      <c r="P30" s="2">
        <f t="shared" si="1"/>
        <v>19185</v>
      </c>
      <c r="Q30" s="34">
        <v>914627.04</v>
      </c>
      <c r="R30" s="34"/>
      <c r="S30" s="35">
        <v>985270.25</v>
      </c>
    </row>
    <row r="31" spans="1:22" ht="14.45" customHeight="1" x14ac:dyDescent="0.25">
      <c r="A31" s="5" t="s">
        <v>50</v>
      </c>
      <c r="B31" s="8" t="s">
        <v>51</v>
      </c>
      <c r="C31" s="1">
        <v>13812</v>
      </c>
      <c r="D31" s="1">
        <v>5406</v>
      </c>
      <c r="E31" s="2">
        <v>547</v>
      </c>
      <c r="F31" s="2">
        <v>305</v>
      </c>
      <c r="G31" s="2">
        <v>189</v>
      </c>
      <c r="H31" s="2">
        <v>371</v>
      </c>
      <c r="I31" s="2">
        <v>547</v>
      </c>
      <c r="J31" s="2">
        <v>305</v>
      </c>
      <c r="K31" s="2">
        <v>42</v>
      </c>
      <c r="L31" s="2">
        <v>22</v>
      </c>
      <c r="M31" s="2">
        <v>488</v>
      </c>
      <c r="N31" s="2">
        <v>288</v>
      </c>
      <c r="O31" s="2">
        <f t="shared" si="0"/>
        <v>6697</v>
      </c>
      <c r="P31" s="2">
        <f t="shared" si="1"/>
        <v>15625</v>
      </c>
      <c r="Q31" s="34">
        <v>349893.99</v>
      </c>
      <c r="R31" s="34"/>
      <c r="S31" s="35">
        <v>783032</v>
      </c>
    </row>
    <row r="32" spans="1:22" ht="14.45" customHeight="1" x14ac:dyDescent="0.25">
      <c r="A32" s="5" t="s">
        <v>52</v>
      </c>
      <c r="B32" s="8" t="s">
        <v>53</v>
      </c>
      <c r="C32" s="1">
        <v>5470</v>
      </c>
      <c r="D32" s="1">
        <v>8232</v>
      </c>
      <c r="E32" s="2">
        <v>285</v>
      </c>
      <c r="F32" s="2">
        <v>471</v>
      </c>
      <c r="G32" s="2">
        <v>748</v>
      </c>
      <c r="H32" s="2">
        <v>2496</v>
      </c>
      <c r="I32" s="2">
        <v>285</v>
      </c>
      <c r="J32" s="2">
        <v>471</v>
      </c>
      <c r="K32" s="2">
        <v>26</v>
      </c>
      <c r="L32" s="2">
        <v>92</v>
      </c>
      <c r="M32" s="2">
        <v>226</v>
      </c>
      <c r="N32" s="2">
        <v>445</v>
      </c>
      <c r="O32" s="2">
        <f t="shared" si="0"/>
        <v>12207</v>
      </c>
      <c r="P32" s="2">
        <f t="shared" si="1"/>
        <v>7040</v>
      </c>
      <c r="Q32" s="34">
        <v>548121.63</v>
      </c>
      <c r="R32" s="34"/>
      <c r="S32" s="35">
        <v>640245.5</v>
      </c>
    </row>
    <row r="33" spans="1:19" ht="14.45" customHeight="1" x14ac:dyDescent="0.25">
      <c r="A33" s="5" t="s">
        <v>54</v>
      </c>
      <c r="B33" s="8" t="s">
        <v>55</v>
      </c>
      <c r="C33" s="1">
        <v>13011</v>
      </c>
      <c r="D33" s="1">
        <v>11282</v>
      </c>
      <c r="E33" s="1">
        <v>657</v>
      </c>
      <c r="F33" s="1">
        <v>690</v>
      </c>
      <c r="G33" s="1">
        <v>2232</v>
      </c>
      <c r="H33" s="1">
        <v>3046</v>
      </c>
      <c r="I33" s="1">
        <v>657</v>
      </c>
      <c r="J33" s="1">
        <v>690</v>
      </c>
      <c r="K33" s="1">
        <v>68</v>
      </c>
      <c r="L33" s="1">
        <v>98</v>
      </c>
      <c r="M33" s="1">
        <v>507</v>
      </c>
      <c r="N33" s="1">
        <v>489</v>
      </c>
      <c r="O33" s="2">
        <f t="shared" si="0"/>
        <v>16295</v>
      </c>
      <c r="P33" s="2">
        <f t="shared" si="1"/>
        <v>17132</v>
      </c>
      <c r="Q33" s="34">
        <v>911573.75</v>
      </c>
      <c r="R33" s="34"/>
      <c r="S33" s="35">
        <v>1085397.5</v>
      </c>
    </row>
    <row r="34" spans="1:19" ht="14.45" customHeight="1" x14ac:dyDescent="0.25">
      <c r="A34" s="5" t="s">
        <v>56</v>
      </c>
      <c r="B34" s="8" t="s">
        <v>57</v>
      </c>
      <c r="C34" s="1">
        <v>9739</v>
      </c>
      <c r="D34" s="1">
        <v>8358</v>
      </c>
      <c r="E34" s="2">
        <v>463</v>
      </c>
      <c r="F34" s="2">
        <v>501</v>
      </c>
      <c r="G34" s="2">
        <v>1805</v>
      </c>
      <c r="H34" s="2">
        <v>3275</v>
      </c>
      <c r="I34" s="2">
        <v>463</v>
      </c>
      <c r="J34" s="2">
        <v>501</v>
      </c>
      <c r="K34" s="2">
        <v>71</v>
      </c>
      <c r="L34" s="2">
        <v>78</v>
      </c>
      <c r="M34" s="2">
        <v>311</v>
      </c>
      <c r="N34" s="2">
        <v>315</v>
      </c>
      <c r="O34" s="2">
        <f t="shared" si="0"/>
        <v>13028</v>
      </c>
      <c r="P34" s="2">
        <f t="shared" si="1"/>
        <v>12852</v>
      </c>
      <c r="Q34" s="34">
        <v>592687.49</v>
      </c>
      <c r="R34" s="34"/>
      <c r="S34" s="35">
        <v>830847.25</v>
      </c>
    </row>
    <row r="35" spans="1:19" ht="14.45" customHeight="1" x14ac:dyDescent="0.25">
      <c r="A35" s="5" t="s">
        <v>58</v>
      </c>
      <c r="B35" s="8" t="s">
        <v>59</v>
      </c>
      <c r="C35" s="1">
        <v>22459</v>
      </c>
      <c r="D35" s="1">
        <v>10832</v>
      </c>
      <c r="E35" s="2">
        <v>821</v>
      </c>
      <c r="F35" s="2">
        <v>539</v>
      </c>
      <c r="G35" s="2">
        <v>3512</v>
      </c>
      <c r="H35" s="2">
        <v>4613</v>
      </c>
      <c r="I35" s="2">
        <v>821</v>
      </c>
      <c r="J35" s="2">
        <v>539</v>
      </c>
      <c r="K35" s="2">
        <v>128</v>
      </c>
      <c r="L35" s="2">
        <v>110</v>
      </c>
      <c r="M35" s="2">
        <v>596</v>
      </c>
      <c r="N35" s="2">
        <v>390</v>
      </c>
      <c r="O35" s="2">
        <f t="shared" si="0"/>
        <v>17023</v>
      </c>
      <c r="P35" s="2">
        <f t="shared" si="1"/>
        <v>28337</v>
      </c>
      <c r="Q35" s="34">
        <v>1399733.94</v>
      </c>
      <c r="R35" s="34"/>
      <c r="S35" s="35">
        <v>1472947.25</v>
      </c>
    </row>
    <row r="36" spans="1:19" s="24" customFormat="1" x14ac:dyDescent="0.25">
      <c r="A36" s="44" t="s">
        <v>60</v>
      </c>
      <c r="B36" s="44"/>
      <c r="C36" s="41">
        <f>SUM(C2:C35)</f>
        <v>515591</v>
      </c>
      <c r="D36" s="41">
        <f t="shared" ref="D36:L36" si="2">SUM(D2:D35)</f>
        <v>291399</v>
      </c>
      <c r="E36" s="41">
        <f t="shared" si="2"/>
        <v>20296</v>
      </c>
      <c r="F36" s="41">
        <f t="shared" si="2"/>
        <v>16207</v>
      </c>
      <c r="G36" s="41">
        <f t="shared" si="2"/>
        <v>56244</v>
      </c>
      <c r="H36" s="41">
        <f t="shared" si="2"/>
        <v>90565</v>
      </c>
      <c r="I36" s="41">
        <f t="shared" si="2"/>
        <v>20296</v>
      </c>
      <c r="J36" s="41">
        <f t="shared" si="2"/>
        <v>16207</v>
      </c>
      <c r="K36" s="41">
        <f t="shared" si="2"/>
        <v>2139</v>
      </c>
      <c r="L36" s="41">
        <f t="shared" si="2"/>
        <v>2090</v>
      </c>
      <c r="M36" s="41">
        <f>SUM(M2:M35)</f>
        <v>15379</v>
      </c>
      <c r="N36" s="41">
        <f t="shared" ref="N36" si="3">SUM(N2:N35)</f>
        <v>11476</v>
      </c>
      <c r="O36" s="41">
        <f t="shared" ref="O36" si="4">SUM(O2:O35)</f>
        <v>427944</v>
      </c>
      <c r="P36" s="41">
        <f>SUM(P2:P35)</f>
        <v>629945</v>
      </c>
      <c r="Q36" s="42">
        <f>SUM(Q2:Q35)</f>
        <v>29610659.839999992</v>
      </c>
      <c r="R36" s="39"/>
      <c r="S36" s="43">
        <f>SUM(S2:S35)</f>
        <v>35168473.25</v>
      </c>
    </row>
    <row r="37" spans="1:19" x14ac:dyDescent="0.25">
      <c r="B37" s="21"/>
      <c r="P37" s="25" t="s">
        <v>83</v>
      </c>
      <c r="Q37" s="26">
        <v>33265161.100000001</v>
      </c>
      <c r="R37" s="27" t="s">
        <v>80</v>
      </c>
      <c r="S37" s="12">
        <f>34217543.76-S36</f>
        <v>-950929.49000000209</v>
      </c>
    </row>
    <row r="38" spans="1:19" x14ac:dyDescent="0.25">
      <c r="P38" s="25" t="s">
        <v>84</v>
      </c>
      <c r="Q38" s="28">
        <v>4844820.04</v>
      </c>
      <c r="R38" s="29" t="s">
        <v>86</v>
      </c>
      <c r="S38" s="18">
        <f>S36+S37</f>
        <v>34217543.759999998</v>
      </c>
    </row>
    <row r="39" spans="1:19" x14ac:dyDescent="0.25">
      <c r="P39" s="25" t="s">
        <v>85</v>
      </c>
      <c r="Q39" s="11">
        <f>Q37-Q36</f>
        <v>3654501.2600000091</v>
      </c>
    </row>
    <row r="40" spans="1:19" x14ac:dyDescent="0.25">
      <c r="P40" s="30" t="s">
        <v>81</v>
      </c>
      <c r="Q40" s="13">
        <f>Q36+Q38+Q39</f>
        <v>38109981.140000001</v>
      </c>
      <c r="R40" s="14" t="s">
        <v>82</v>
      </c>
      <c r="S40" s="15">
        <f>S38</f>
        <v>34217543.759999998</v>
      </c>
    </row>
    <row r="41" spans="1:19" x14ac:dyDescent="0.25">
      <c r="P41" s="30" t="s">
        <v>88</v>
      </c>
      <c r="Q41" s="40">
        <f>SUM(O36:P36)</f>
        <v>1057889</v>
      </c>
    </row>
  </sheetData>
  <mergeCells count="1">
    <mergeCell ref="A36:B36"/>
  </mergeCells>
  <pageMargins left="0.25" right="0.25" top="0.75" bottom="0.75" header="0.3" footer="0.3"/>
  <pageSetup paperSize="5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Humes, Kathy M (KYTC-DDL)</dc:creator>
  <cp:lastModifiedBy>Kingsley, August (KYTC)</cp:lastModifiedBy>
  <cp:lastPrinted>2025-09-30T19:12:27Z</cp:lastPrinted>
  <dcterms:created xsi:type="dcterms:W3CDTF">2025-09-24T15:21:02Z</dcterms:created>
  <dcterms:modified xsi:type="dcterms:W3CDTF">2025-09-30T19:44:17Z</dcterms:modified>
</cp:coreProperties>
</file>